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UBERLÂNDIA\Rota dos Negocios\"/>
    </mc:Choice>
  </mc:AlternateContent>
  <xr:revisionPtr revIDLastSave="0" documentId="13_ncr:1_{AD9E2272-23D1-45DE-8946-9C97135421F2}" xr6:coauthVersionLast="47" xr6:coauthVersionMax="47" xr10:uidLastSave="{00000000-0000-0000-0000-000000000000}"/>
  <bookViews>
    <workbookView xWindow="-120" yWindow="-120" windowWidth="38640" windowHeight="23640" xr2:uid="{00000000-000D-0000-FFFF-FFFF00000000}"/>
  </bookViews>
  <sheets>
    <sheet name="Entrega de Mídia - " sheetId="8" r:id="rId1"/>
    <sheet name="Dados 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8" l="1"/>
  <c r="T26" i="8"/>
  <c r="T10" i="8"/>
  <c r="M27" i="8"/>
  <c r="M29" i="8"/>
  <c r="M31" i="8"/>
  <c r="P2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Q20" i="8" l="1"/>
  <c r="S20" i="8" s="1"/>
  <c r="P31" i="8"/>
  <c r="P29" i="8"/>
  <c r="P24" i="8"/>
  <c r="Q29" i="8" l="1"/>
  <c r="S29" i="8" s="1"/>
  <c r="T29" i="8" s="1"/>
  <c r="Q31" i="8"/>
  <c r="S31" i="8" s="1"/>
  <c r="T31" i="8" s="1"/>
  <c r="Q24" i="8"/>
  <c r="S24" i="8" s="1"/>
  <c r="P27" i="8" l="1"/>
  <c r="Q27" i="8" l="1"/>
  <c r="S27" i="8" s="1"/>
  <c r="T27" i="8" s="1"/>
  <c r="P11" i="8"/>
  <c r="P12" i="8"/>
  <c r="P23" i="8"/>
  <c r="P22" i="8"/>
  <c r="M10" i="8"/>
  <c r="P10" i="8"/>
  <c r="P13" i="8"/>
  <c r="P14" i="8"/>
  <c r="P15" i="8"/>
  <c r="P16" i="8"/>
  <c r="P17" i="8"/>
  <c r="P18" i="8"/>
  <c r="P19" i="8"/>
  <c r="P33" i="8"/>
  <c r="M33" i="8"/>
  <c r="Q22" i="8" l="1"/>
  <c r="S22" i="8" s="1"/>
  <c r="Q11" i="8"/>
  <c r="S11" i="8" s="1"/>
  <c r="Q12" i="8"/>
  <c r="S12" i="8" s="1"/>
  <c r="Q23" i="8"/>
  <c r="S23" i="8" s="1"/>
  <c r="Q16" i="8"/>
  <c r="S16" i="8" s="1"/>
  <c r="Q18" i="8"/>
  <c r="S18" i="8" s="1"/>
  <c r="Q19" i="8"/>
  <c r="S19" i="8" s="1"/>
  <c r="Q14" i="8"/>
  <c r="S14" i="8" s="1"/>
  <c r="Q15" i="8"/>
  <c r="S15" i="8" s="1"/>
  <c r="Q13" i="8"/>
  <c r="S13" i="8" s="1"/>
  <c r="Q10" i="8"/>
  <c r="Q17" i="8"/>
  <c r="S17" i="8" s="1"/>
  <c r="Q33" i="8"/>
  <c r="S33" i="8" s="1"/>
  <c r="S10" i="8" l="1"/>
  <c r="W11" i="8" s="1"/>
  <c r="P21" i="8"/>
  <c r="Q21" i="8" l="1"/>
  <c r="S21" i="8" s="1"/>
  <c r="P26" i="8" l="1"/>
  <c r="M26" i="8"/>
  <c r="T33" i="8" l="1"/>
  <c r="Q26" i="8"/>
  <c r="S26" i="8" s="1"/>
  <c r="E5" i="2" l="1"/>
</calcChain>
</file>

<file path=xl/sharedStrings.xml><?xml version="1.0" encoding="utf-8"?>
<sst xmlns="http://schemas.openxmlformats.org/spreadsheetml/2006/main" count="145" uniqueCount="91">
  <si>
    <t xml:space="preserve">Entrega </t>
  </si>
  <si>
    <t xml:space="preserve">Descritivo </t>
  </si>
  <si>
    <t>QUANT.</t>
  </si>
  <si>
    <t>Tempo</t>
  </si>
  <si>
    <t xml:space="preserve">Programa </t>
  </si>
  <si>
    <t>COMERCIAL 30"</t>
  </si>
  <si>
    <t>Comercial de 30''</t>
  </si>
  <si>
    <t xml:space="preserve">Fator </t>
  </si>
  <si>
    <t>Valor Unitário</t>
  </si>
  <si>
    <t xml:space="preserve">Valor Total </t>
  </si>
  <si>
    <t xml:space="preserve">Desconto </t>
  </si>
  <si>
    <t xml:space="preserve">Valor Final </t>
  </si>
  <si>
    <t xml:space="preserve">Valor com Desconto </t>
  </si>
  <si>
    <t xml:space="preserve">Base de Cálculo </t>
  </si>
  <si>
    <t>NOME</t>
  </si>
  <si>
    <t>30"</t>
  </si>
  <si>
    <t>ENTREGAS</t>
  </si>
  <si>
    <t>FATOR CONVERSÃO</t>
  </si>
  <si>
    <t>ROTATIVO INDETERMINADO</t>
  </si>
  <si>
    <t>VINHETA 5" (COM)</t>
  </si>
  <si>
    <t>BALANÇO GERAL MANHÃ</t>
  </si>
  <si>
    <t>VINHETA 5" (ROT IND)</t>
  </si>
  <si>
    <t>MANHÃ TOTAL</t>
  </si>
  <si>
    <t>CITAÇÃO 5"</t>
  </si>
  <si>
    <t>* MULTIPLICA 1,5 POR USAR O VALOR DE MERCHAN DE 30"</t>
  </si>
  <si>
    <t xml:space="preserve">BALANÇO GERAL </t>
  </si>
  <si>
    <t>INSERT 10"</t>
  </si>
  <si>
    <t>A HORA DA VENENOSA</t>
  </si>
  <si>
    <t>MERCHAN 30"</t>
  </si>
  <si>
    <t>CIDADE ALERTA MINAS</t>
  </si>
  <si>
    <t>MERCHAN 60"</t>
  </si>
  <si>
    <t>JORNAL PARANAÍBA</t>
  </si>
  <si>
    <t>COMERCIAL 15"</t>
  </si>
  <si>
    <t>SHOP CAR SHOW</t>
  </si>
  <si>
    <t>CONTEÚDO 3 MINUTOS (COM)</t>
  </si>
  <si>
    <t>BALANÇO GERAL SÁBADO</t>
  </si>
  <si>
    <t>POLÍTICA CUZADA</t>
  </si>
  <si>
    <t>ATUALIZADO DIA 27/04/2021</t>
  </si>
  <si>
    <t>MESTRES DA ARQUITETURA</t>
  </si>
  <si>
    <t>-</t>
  </si>
  <si>
    <t xml:space="preserve">Entrega TV Paranaíba </t>
  </si>
  <si>
    <t>QUA</t>
  </si>
  <si>
    <t>QUI</t>
  </si>
  <si>
    <t>SEX</t>
  </si>
  <si>
    <t>SÁB</t>
  </si>
  <si>
    <t>DOM</t>
  </si>
  <si>
    <t>TER</t>
  </si>
  <si>
    <t xml:space="preserve"> </t>
  </si>
  <si>
    <t xml:space="preserve">Fala Povo </t>
  </si>
  <si>
    <t xml:space="preserve">Você com Mônica Cunha </t>
  </si>
  <si>
    <t xml:space="preserve">VALOR TOTAL  </t>
  </si>
  <si>
    <t>Balanço Geral de Sábado</t>
  </si>
  <si>
    <t>A Hora da Venenosa</t>
  </si>
  <si>
    <t>Determinado</t>
  </si>
  <si>
    <t>Digital</t>
  </si>
  <si>
    <t>30''</t>
  </si>
  <si>
    <t xml:space="preserve">Hoje em Dia </t>
  </si>
  <si>
    <t>TV Paranaiba</t>
  </si>
  <si>
    <t>SEG</t>
  </si>
  <si>
    <t xml:space="preserve">Conteúdo Patrocinado </t>
  </si>
  <si>
    <t>Momento empreendedor de sucesso</t>
  </si>
  <si>
    <t>Conteúdo</t>
  </si>
  <si>
    <t>Produção publieditorial</t>
  </si>
  <si>
    <t>Paranaíba Mais</t>
  </si>
  <si>
    <t>Publieditorial</t>
  </si>
  <si>
    <t>Chamada para o programa</t>
  </si>
  <si>
    <t>Jornal Paranaíba</t>
  </si>
  <si>
    <t>Fala Brasil Ed. Sábado</t>
  </si>
  <si>
    <t>5'</t>
  </si>
  <si>
    <t>Custo patrocinado</t>
  </si>
  <si>
    <t>Destacando a empresa (Horário do politica cruzada)</t>
  </si>
  <si>
    <t>Determinado (Horário do politica cruzada)</t>
  </si>
  <si>
    <t>VTs Break</t>
  </si>
  <si>
    <t>5''</t>
  </si>
  <si>
    <t>Balanço Geral</t>
  </si>
  <si>
    <t>Publi Feed - Trechos e frases dos entrevistados</t>
  </si>
  <si>
    <t>Feed</t>
  </si>
  <si>
    <t>Custo de produção</t>
  </si>
  <si>
    <t>Super Tela</t>
  </si>
  <si>
    <t>Paranaíba FM</t>
  </si>
  <si>
    <t xml:space="preserve">Educadora </t>
  </si>
  <si>
    <t>Spot</t>
  </si>
  <si>
    <t>5h às 24h</t>
  </si>
  <si>
    <t>Rotativo indeterminado</t>
  </si>
  <si>
    <t>6h às 24h</t>
  </si>
  <si>
    <t>Novela Tarde 1</t>
  </si>
  <si>
    <t>Jornal da Record Ed Sábado</t>
  </si>
  <si>
    <t>Rota dos Negócios</t>
  </si>
  <si>
    <t>Cidade Alerta de Minas Ed Sábado 2</t>
  </si>
  <si>
    <t>Cidade Alerta Minas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</si>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</sst>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Helvetica"/>
      <family val="2"/>
    </font>
    <font>
      <sz val="10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theme="1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Montserrat"/>
      <family val="3"/>
    </font>
    <font>
      <b/>
      <sz val="11"/>
      <color theme="0"/>
      <name val="Montserrat"/>
      <family val="3"/>
    </font>
    <font>
      <b/>
      <sz val="11"/>
      <color theme="0"/>
      <name val="Helvetica"/>
      <family val="2"/>
    </font>
    <font>
      <i/>
      <sz val="9"/>
      <color theme="1"/>
      <name val="Helvetica"/>
      <family val="2"/>
    </font>
    <font>
      <b/>
      <sz val="10"/>
      <color theme="1"/>
      <name val="Montserrat"/>
    </font>
    <font>
      <i/>
      <sz val="10"/>
      <color theme="8" tint="-0.249977111117893"/>
      <name val="Montserrat"/>
    </font>
    <font>
      <b/>
      <sz val="10"/>
      <color theme="0"/>
      <name val="Montserrat"/>
      <family val="3"/>
    </font>
    <font>
      <b/>
      <sz val="8"/>
      <color theme="1"/>
      <name val="Montserrat"/>
      <family val="3"/>
    </font>
    <font>
      <b/>
      <sz val="14"/>
      <color theme="1"/>
      <name val="Montserrat"/>
      <family val="3"/>
    </font>
    <font>
      <b/>
      <sz val="12"/>
      <color theme="0"/>
      <name val="Montserrat"/>
      <family val="3"/>
    </font>
    <font>
      <b/>
      <sz val="14"/>
      <color theme="0"/>
      <name val="Montserrat"/>
      <family val="3"/>
    </font>
    <font>
      <b/>
      <sz val="20"/>
      <color theme="0"/>
      <name val="Montserrat"/>
      <family val="3"/>
    </font>
    <font>
      <b/>
      <sz val="16"/>
      <color theme="0"/>
      <name val="Montserrat"/>
    </font>
    <font>
      <b/>
      <sz val="18"/>
      <name val="Montserrat"/>
    </font>
    <font>
      <b/>
      <sz val="12"/>
      <color theme="0"/>
      <name val="Helvetica"/>
      <family val="2"/>
    </font>
    <font>
      <sz val="12"/>
      <color rgb="FFFF0000"/>
      <name val="Helvetica"/>
      <family val="2"/>
    </font>
    <font>
      <b/>
      <sz val="12"/>
      <color theme="1"/>
      <name val="Montserrat"/>
      <family val="3"/>
    </font>
    <font>
      <sz val="8"/>
      <name val="Calibri"/>
      <family val="2"/>
      <scheme val="minor"/>
    </font>
    <font>
      <sz val="10"/>
      <color theme="1"/>
      <name val="Montserrat"/>
    </font>
    <font>
      <b/>
      <sz val="10"/>
      <color theme="8"/>
      <name val="Montserrat"/>
    </font>
    <font>
      <sz val="8"/>
      <color theme="1"/>
      <name val="Aptos"/>
      <family val="2"/>
    </font>
  </fonts>
  <fills count="2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8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2" xfId="0" applyFont="1" applyBorder="1"/>
    <xf numFmtId="0" fontId="3" fillId="7" borderId="2" xfId="0" applyFont="1" applyFill="1" applyBorder="1"/>
    <xf numFmtId="0" fontId="5" fillId="0" borderId="0" xfId="0" applyFont="1"/>
    <xf numFmtId="0" fontId="11" fillId="0" borderId="0" xfId="0" applyFont="1"/>
    <xf numFmtId="0" fontId="5" fillId="9" borderId="2" xfId="0" applyFont="1" applyFill="1" applyBorder="1"/>
    <xf numFmtId="44" fontId="8" fillId="0" borderId="3" xfId="2" applyFont="1" applyBorder="1"/>
    <xf numFmtId="44" fontId="3" fillId="0" borderId="2" xfId="2" applyFont="1" applyBorder="1"/>
    <xf numFmtId="164" fontId="3" fillId="0" borderId="2" xfId="1" applyNumberFormat="1" applyFont="1" applyBorder="1"/>
    <xf numFmtId="44" fontId="3" fillId="7" borderId="2" xfId="2" applyFont="1" applyFill="1" applyBorder="1"/>
    <xf numFmtId="164" fontId="3" fillId="7" borderId="2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3" borderId="6" xfId="4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44" fontId="7" fillId="0" borderId="3" xfId="0" applyNumberFormat="1" applyFont="1" applyBorder="1" applyAlignment="1">
      <alignment horizontal="center" vertical="center"/>
    </xf>
    <xf numFmtId="9" fontId="8" fillId="0" borderId="3" xfId="9" applyFont="1" applyBorder="1" applyAlignment="1">
      <alignment horizontal="center" vertical="center"/>
    </xf>
    <xf numFmtId="44" fontId="8" fillId="11" borderId="9" xfId="0" applyNumberFormat="1" applyFont="1" applyFill="1" applyBorder="1" applyAlignment="1">
      <alignment horizontal="center" vertical="center"/>
    </xf>
    <xf numFmtId="44" fontId="7" fillId="11" borderId="9" xfId="0" applyNumberFormat="1" applyFont="1" applyFill="1" applyBorder="1" applyAlignment="1">
      <alignment horizontal="center" vertical="center"/>
    </xf>
    <xf numFmtId="9" fontId="8" fillId="11" borderId="9" xfId="9" applyFont="1" applyFill="1" applyBorder="1" applyAlignment="1">
      <alignment horizontal="center" vertical="center"/>
    </xf>
    <xf numFmtId="44" fontId="8" fillId="11" borderId="9" xfId="2" applyFont="1" applyFill="1" applyBorder="1" applyAlignment="1">
      <alignment vertical="center"/>
    </xf>
    <xf numFmtId="0" fontId="8" fillId="11" borderId="9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right" vertical="center"/>
    </xf>
    <xf numFmtId="0" fontId="8" fillId="15" borderId="1" xfId="0" applyFont="1" applyFill="1" applyBorder="1" applyAlignment="1">
      <alignment horizontal="center"/>
    </xf>
    <xf numFmtId="0" fontId="6" fillId="5" borderId="5" xfId="6" applyFont="1" applyBorder="1" applyAlignment="1">
      <alignment vertical="center"/>
    </xf>
    <xf numFmtId="0" fontId="6" fillId="5" borderId="11" xfId="6" applyFont="1" applyBorder="1" applyAlignment="1">
      <alignment vertical="center"/>
    </xf>
    <xf numFmtId="0" fontId="8" fillId="15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44" fontId="4" fillId="0" borderId="0" xfId="0" applyNumberFormat="1" applyFont="1"/>
    <xf numFmtId="0" fontId="16" fillId="16" borderId="10" xfId="5" applyFont="1" applyFill="1" applyBorder="1" applyAlignment="1">
      <alignment vertical="center"/>
    </xf>
    <xf numFmtId="0" fontId="8" fillId="15" borderId="1" xfId="0" applyFont="1" applyFill="1" applyBorder="1" applyAlignment="1">
      <alignment horizontal="left" vertical="center"/>
    </xf>
    <xf numFmtId="0" fontId="8" fillId="15" borderId="1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center" vertical="center"/>
    </xf>
    <xf numFmtId="0" fontId="17" fillId="19" borderId="16" xfId="6" applyFont="1" applyFill="1" applyBorder="1" applyAlignment="1"/>
    <xf numFmtId="0" fontId="17" fillId="19" borderId="0" xfId="6" applyFont="1" applyFill="1" applyBorder="1" applyAlignment="1"/>
    <xf numFmtId="0" fontId="4" fillId="19" borderId="0" xfId="0" applyFont="1" applyFill="1"/>
    <xf numFmtId="0" fontId="4" fillId="15" borderId="0" xfId="0" applyFont="1" applyFill="1"/>
    <xf numFmtId="0" fontId="8" fillId="15" borderId="1" xfId="0" applyFont="1" applyFill="1" applyBorder="1"/>
    <xf numFmtId="0" fontId="8" fillId="15" borderId="4" xfId="0" applyFont="1" applyFill="1" applyBorder="1" applyAlignment="1">
      <alignment horizontal="center"/>
    </xf>
    <xf numFmtId="44" fontId="8" fillId="15" borderId="3" xfId="2" applyFont="1" applyFill="1" applyBorder="1"/>
    <xf numFmtId="0" fontId="8" fillId="15" borderId="3" xfId="0" applyFont="1" applyFill="1" applyBorder="1" applyAlignment="1">
      <alignment horizontal="center"/>
    </xf>
    <xf numFmtId="44" fontId="8" fillId="15" borderId="3" xfId="0" applyNumberFormat="1" applyFont="1" applyFill="1" applyBorder="1" applyAlignment="1">
      <alignment horizontal="center" vertical="center"/>
    </xf>
    <xf numFmtId="44" fontId="7" fillId="15" borderId="3" xfId="0" applyNumberFormat="1" applyFont="1" applyFill="1" applyBorder="1" applyAlignment="1">
      <alignment horizontal="center" vertical="center"/>
    </xf>
    <xf numFmtId="9" fontId="8" fillId="15" borderId="3" xfId="9" applyFont="1" applyFill="1" applyBorder="1" applyAlignment="1">
      <alignment horizontal="center" vertical="center"/>
    </xf>
    <xf numFmtId="0" fontId="24" fillId="5" borderId="5" xfId="6" applyFont="1" applyBorder="1" applyAlignment="1">
      <alignment vertical="center"/>
    </xf>
    <xf numFmtId="0" fontId="8" fillId="0" borderId="1" xfId="0" applyFont="1" applyBorder="1"/>
    <xf numFmtId="44" fontId="23" fillId="15" borderId="22" xfId="0" applyNumberFormat="1" applyFont="1" applyFill="1" applyBorder="1"/>
    <xf numFmtId="0" fontId="22" fillId="15" borderId="0" xfId="0" applyFont="1" applyFill="1" applyAlignment="1">
      <alignment horizontal="center"/>
    </xf>
    <xf numFmtId="44" fontId="7" fillId="22" borderId="18" xfId="6" applyNumberFormat="1" applyFont="1" applyFill="1" applyBorder="1" applyAlignment="1">
      <alignment horizontal="center" vertical="center"/>
    </xf>
    <xf numFmtId="44" fontId="12" fillId="10" borderId="8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6" fillId="20" borderId="19" xfId="3" applyFont="1" applyFill="1" applyBorder="1" applyAlignment="1">
      <alignment vertical="center"/>
    </xf>
    <xf numFmtId="0" fontId="15" fillId="23" borderId="10" xfId="0" applyFont="1" applyFill="1" applyBorder="1" applyAlignment="1">
      <alignment horizontal="center" vertical="center"/>
    </xf>
    <xf numFmtId="0" fontId="14" fillId="23" borderId="5" xfId="6" applyFont="1" applyFill="1" applyBorder="1" applyAlignment="1">
      <alignment horizontal="center"/>
    </xf>
    <xf numFmtId="0" fontId="8" fillId="0" borderId="16" xfId="0" applyFont="1" applyBorder="1"/>
    <xf numFmtId="44" fontId="8" fillId="15" borderId="0" xfId="2" applyFont="1" applyFill="1" applyBorder="1"/>
    <xf numFmtId="0" fontId="22" fillId="21" borderId="27" xfId="0" applyFont="1" applyFill="1" applyBorder="1" applyAlignment="1">
      <alignment horizontal="center"/>
    </xf>
    <xf numFmtId="0" fontId="26" fillId="15" borderId="1" xfId="0" applyFont="1" applyFill="1" applyBorder="1" applyAlignment="1">
      <alignment horizontal="center" vertical="center" wrapText="1"/>
    </xf>
    <xf numFmtId="0" fontId="14" fillId="24" borderId="5" xfId="6" applyFont="1" applyFill="1" applyBorder="1" applyAlignment="1">
      <alignment horizontal="center"/>
    </xf>
    <xf numFmtId="0" fontId="17" fillId="17" borderId="16" xfId="6" applyFont="1" applyFill="1" applyBorder="1" applyAlignment="1">
      <alignment horizontal="left" vertical="top"/>
    </xf>
    <xf numFmtId="0" fontId="17" fillId="17" borderId="0" xfId="6" applyFont="1" applyFill="1" applyBorder="1" applyAlignment="1">
      <alignment horizontal="left" vertical="top"/>
    </xf>
    <xf numFmtId="0" fontId="17" fillId="17" borderId="14" xfId="6" applyFont="1" applyFill="1" applyBorder="1" applyAlignment="1">
      <alignment horizontal="left" vertical="top"/>
    </xf>
    <xf numFmtId="0" fontId="8" fillId="15" borderId="23" xfId="0" applyFont="1" applyFill="1" applyBorder="1" applyAlignment="1">
      <alignment horizontal="center"/>
    </xf>
    <xf numFmtId="0" fontId="20" fillId="17" borderId="0" xfId="0" applyFont="1" applyFill="1" applyAlignment="1">
      <alignment horizontal="center" vertical="center"/>
    </xf>
    <xf numFmtId="44" fontId="21" fillId="18" borderId="17" xfId="0" applyNumberFormat="1" applyFont="1" applyFill="1" applyBorder="1" applyAlignment="1">
      <alignment horizontal="center" vertical="center"/>
    </xf>
    <xf numFmtId="44" fontId="21" fillId="18" borderId="0" xfId="0" applyNumberFormat="1" applyFont="1" applyFill="1" applyAlignment="1">
      <alignment horizontal="center" vertical="center"/>
    </xf>
    <xf numFmtId="0" fontId="22" fillId="21" borderId="26" xfId="0" applyFont="1" applyFill="1" applyBorder="1" applyAlignment="1">
      <alignment horizontal="center"/>
    </xf>
    <xf numFmtId="0" fontId="22" fillId="21" borderId="27" xfId="0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44" fontId="12" fillId="10" borderId="28" xfId="0" applyNumberFormat="1" applyFont="1" applyFill="1" applyBorder="1" applyAlignment="1">
      <alignment horizontal="center" vertical="center"/>
    </xf>
    <xf numFmtId="44" fontId="12" fillId="10" borderId="18" xfId="0" applyNumberFormat="1" applyFont="1" applyFill="1" applyBorder="1" applyAlignment="1">
      <alignment horizontal="center" vertical="center"/>
    </xf>
    <xf numFmtId="0" fontId="19" fillId="14" borderId="0" xfId="6" applyFont="1" applyFill="1" applyAlignment="1">
      <alignment horizontal="center" vertical="center"/>
    </xf>
    <xf numFmtId="0" fontId="18" fillId="13" borderId="13" xfId="3" applyFont="1" applyFill="1" applyBorder="1" applyAlignment="1">
      <alignment horizontal="center" vertical="center"/>
    </xf>
    <xf numFmtId="0" fontId="18" fillId="13" borderId="0" xfId="3" applyFont="1" applyFill="1" applyBorder="1" applyAlignment="1">
      <alignment horizontal="center" vertical="center"/>
    </xf>
    <xf numFmtId="0" fontId="18" fillId="13" borderId="15" xfId="3" applyFont="1" applyFill="1" applyBorder="1" applyAlignment="1">
      <alignment horizontal="center" vertical="center"/>
    </xf>
    <xf numFmtId="0" fontId="18" fillId="13" borderId="14" xfId="3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9" fillId="2" borderId="20" xfId="3" applyFont="1" applyBorder="1" applyAlignment="1">
      <alignment horizontal="center" vertical="center"/>
    </xf>
    <xf numFmtId="0" fontId="9" fillId="2" borderId="21" xfId="3" applyFont="1" applyBorder="1" applyAlignment="1">
      <alignment horizontal="center" vertical="center"/>
    </xf>
    <xf numFmtId="0" fontId="9" fillId="2" borderId="13" xfId="3" applyFont="1" applyBorder="1" applyAlignment="1">
      <alignment horizontal="center" vertical="center" wrapText="1"/>
    </xf>
    <xf numFmtId="0" fontId="9" fillId="2" borderId="0" xfId="3" applyFont="1" applyBorder="1" applyAlignment="1">
      <alignment horizontal="center" vertical="center" wrapText="1"/>
    </xf>
    <xf numFmtId="0" fontId="6" fillId="3" borderId="7" xfId="4" applyFont="1" applyBorder="1" applyAlignment="1">
      <alignment horizontal="center"/>
    </xf>
    <xf numFmtId="0" fontId="27" fillId="15" borderId="12" xfId="0" applyFont="1" applyFill="1" applyBorder="1" applyAlignment="1">
      <alignment horizontal="center" vertical="center"/>
    </xf>
    <xf numFmtId="0" fontId="9" fillId="2" borderId="13" xfId="3" applyFont="1" applyBorder="1" applyAlignment="1">
      <alignment horizontal="center" vertical="center"/>
    </xf>
    <xf numFmtId="0" fontId="9" fillId="2" borderId="0" xfId="3" applyFont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28" fillId="0" borderId="0" xfId="0" applyFont="1"/>
  </cellXfs>
  <cellStyles count="10">
    <cellStyle name="20% - Ênfase4" xfId="4" builtinId="42"/>
    <cellStyle name="20% - Ênfase5" xfId="6" builtinId="46"/>
    <cellStyle name="40% - Ênfase4" xfId="5" builtinId="43"/>
    <cellStyle name="Ênfase3" xfId="3" builtinId="37"/>
    <cellStyle name="Moeda" xfId="2" builtinId="4"/>
    <cellStyle name="Moeda 2" xfId="8" xr:uid="{00000000-0005-0000-0000-000005000000}"/>
    <cellStyle name="Normal" xfId="0" builtinId="0"/>
    <cellStyle name="Porcentagem" xfId="9" builtinId="5"/>
    <cellStyle name="Vírgula" xfId="1" builtinId="3"/>
    <cellStyle name="Vírgula 2" xfId="7" xr:uid="{00000000-0005-0000-0000-000009000000}"/>
  </cellStyles>
  <dxfs count="0"/>
  <tableStyles count="0" defaultTableStyle="TableStyleMedium2" defaultPivotStyle="PivotStyleLight16"/>
  <colors>
    <mruColors>
      <color rgb="FF99FF33"/>
      <color rgb="FF00FFFF"/>
      <color rgb="FFFFCC00"/>
      <color rgb="FFFF00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40"/>
  <sheetViews>
    <sheetView showGridLines="0" tabSelected="1" zoomScale="80" zoomScaleNormal="80" workbookViewId="0">
      <selection activeCell="A39" sqref="A39"/>
    </sheetView>
  </sheetViews>
  <sheetFormatPr defaultColWidth="9.140625" defaultRowHeight="12.75" x14ac:dyDescent="0.2"/>
  <cols>
    <col min="1" max="1" width="60.42578125" style="1" bestFit="1" customWidth="1"/>
    <col min="2" max="2" width="79" style="1" customWidth="1"/>
    <col min="3" max="3" width="36.28515625" style="1" customWidth="1"/>
    <col min="4" max="4" width="11.42578125" style="1" bestFit="1" customWidth="1"/>
    <col min="5" max="12" width="5.85546875" style="1" customWidth="1"/>
    <col min="13" max="13" width="13.7109375" style="1" bestFit="1" customWidth="1"/>
    <col min="14" max="14" width="21.5703125" style="1" bestFit="1" customWidth="1"/>
    <col min="15" max="15" width="12.7109375" style="14" bestFit="1" customWidth="1"/>
    <col min="16" max="16" width="17" style="1" bestFit="1" customWidth="1"/>
    <col min="17" max="17" width="19.28515625" style="1" bestFit="1" customWidth="1"/>
    <col min="18" max="18" width="12.7109375" style="1" bestFit="1" customWidth="1"/>
    <col min="19" max="19" width="23.140625" style="1" customWidth="1"/>
    <col min="20" max="20" width="32" style="1" bestFit="1" customWidth="1"/>
    <col min="21" max="21" width="9.140625" style="1"/>
    <col min="22" max="22" width="10.28515625" style="1" customWidth="1"/>
    <col min="23" max="23" width="15.28515625" style="1" bestFit="1" customWidth="1"/>
    <col min="24" max="16384" width="9.140625" style="1"/>
  </cols>
  <sheetData>
    <row r="1" spans="1:23" ht="31.9" customHeight="1" x14ac:dyDescent="0.2">
      <c r="A1" s="78" t="s">
        <v>87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3" ht="27.6" customHeight="1" x14ac:dyDescent="0.2">
      <c r="A2" s="79" t="s">
        <v>0</v>
      </c>
      <c r="B2" s="79" t="s">
        <v>1</v>
      </c>
      <c r="C2" s="79" t="s">
        <v>4</v>
      </c>
      <c r="D2" s="81" t="s">
        <v>3</v>
      </c>
      <c r="E2" s="57"/>
      <c r="F2" s="57"/>
      <c r="G2" s="57"/>
      <c r="H2" s="57"/>
      <c r="I2" s="57"/>
      <c r="J2" s="57"/>
      <c r="K2" s="57"/>
      <c r="L2" s="57"/>
      <c r="M2" s="83"/>
      <c r="N2" s="83"/>
      <c r="O2" s="83"/>
      <c r="P2" s="83"/>
      <c r="Q2" s="83"/>
      <c r="R2" s="83"/>
      <c r="S2" s="83"/>
      <c r="T2" s="83"/>
    </row>
    <row r="3" spans="1:23" ht="6.6" hidden="1" customHeight="1" x14ac:dyDescent="0.2">
      <c r="A3" s="80"/>
      <c r="B3" s="80"/>
      <c r="C3" s="80"/>
      <c r="D3" s="82"/>
      <c r="E3" s="35"/>
      <c r="F3" s="35"/>
      <c r="G3" s="35"/>
      <c r="H3" s="35"/>
      <c r="I3" s="35"/>
      <c r="J3" s="35"/>
      <c r="K3" s="35"/>
      <c r="L3" s="35"/>
      <c r="M3" s="84" t="s">
        <v>2</v>
      </c>
      <c r="N3" s="86" t="s">
        <v>6</v>
      </c>
      <c r="O3" s="86" t="s">
        <v>7</v>
      </c>
      <c r="P3" s="86" t="s">
        <v>8</v>
      </c>
      <c r="Q3" s="90" t="s">
        <v>9</v>
      </c>
      <c r="R3" s="90" t="s">
        <v>10</v>
      </c>
      <c r="S3" s="86" t="s">
        <v>11</v>
      </c>
      <c r="T3" s="86" t="s">
        <v>12</v>
      </c>
    </row>
    <row r="4" spans="1:23" ht="17.45" hidden="1" customHeight="1" x14ac:dyDescent="0.25">
      <c r="A4" s="80"/>
      <c r="B4" s="80"/>
      <c r="C4" s="80"/>
      <c r="D4" s="82"/>
      <c r="E4" s="88"/>
      <c r="F4" s="88"/>
      <c r="G4" s="88"/>
      <c r="H4" s="88"/>
      <c r="I4" s="88"/>
      <c r="J4" s="88"/>
      <c r="K4" s="88"/>
      <c r="L4" s="88"/>
      <c r="M4" s="85"/>
      <c r="N4" s="87"/>
      <c r="O4" s="87"/>
      <c r="P4" s="87"/>
      <c r="Q4" s="91"/>
      <c r="R4" s="91"/>
      <c r="S4" s="87"/>
      <c r="T4" s="87"/>
    </row>
    <row r="5" spans="1:23" s="16" customFormat="1" ht="17.45" hidden="1" customHeight="1" x14ac:dyDescent="0.25">
      <c r="A5" s="80"/>
      <c r="B5" s="80"/>
      <c r="C5" s="80"/>
      <c r="D5" s="82"/>
      <c r="E5" s="17"/>
      <c r="F5" s="17"/>
      <c r="G5" s="17"/>
      <c r="H5" s="17"/>
      <c r="I5" s="17"/>
      <c r="J5" s="17"/>
      <c r="K5" s="17"/>
      <c r="L5" s="17"/>
      <c r="M5" s="85"/>
      <c r="N5" s="87"/>
      <c r="O5" s="87"/>
      <c r="P5" s="87"/>
      <c r="Q5" s="91"/>
      <c r="R5" s="91"/>
      <c r="S5" s="87"/>
      <c r="T5" s="87"/>
    </row>
    <row r="6" spans="1:23" s="16" customFormat="1" ht="16.899999999999999" hidden="1" customHeight="1" x14ac:dyDescent="0.25">
      <c r="A6" s="80"/>
      <c r="B6" s="80"/>
      <c r="C6" s="80"/>
      <c r="D6" s="82"/>
      <c r="E6" s="32"/>
      <c r="F6" s="32"/>
      <c r="G6" s="32"/>
      <c r="H6" s="32"/>
      <c r="I6" s="32"/>
      <c r="J6" s="32"/>
      <c r="K6" s="32"/>
      <c r="L6" s="32"/>
      <c r="M6" s="85"/>
      <c r="N6" s="87"/>
      <c r="O6" s="87"/>
      <c r="P6" s="87"/>
      <c r="Q6" s="91"/>
      <c r="R6" s="91"/>
      <c r="S6" s="87"/>
      <c r="T6" s="87"/>
    </row>
    <row r="7" spans="1:23" s="16" customFormat="1" ht="16.899999999999999" customHeight="1" x14ac:dyDescent="0.25">
      <c r="A7" s="80"/>
      <c r="B7" s="80"/>
      <c r="C7" s="80"/>
      <c r="D7" s="82"/>
      <c r="E7" s="89"/>
      <c r="F7" s="89"/>
      <c r="G7" s="89"/>
      <c r="H7" s="89"/>
      <c r="I7" s="89"/>
      <c r="J7" s="89"/>
      <c r="K7" s="89"/>
      <c r="L7" s="89"/>
      <c r="M7" s="85"/>
      <c r="N7" s="87"/>
      <c r="O7" s="87"/>
      <c r="P7" s="87"/>
      <c r="Q7" s="91"/>
      <c r="R7" s="91"/>
      <c r="S7" s="87"/>
      <c r="T7" s="87"/>
    </row>
    <row r="8" spans="1:23" s="16" customFormat="1" ht="16.899999999999999" customHeight="1" x14ac:dyDescent="0.25">
      <c r="A8" s="80"/>
      <c r="B8" s="80"/>
      <c r="C8" s="80"/>
      <c r="D8" s="82"/>
      <c r="E8" s="33" t="s">
        <v>45</v>
      </c>
      <c r="F8" s="33" t="s">
        <v>58</v>
      </c>
      <c r="G8" s="33" t="s">
        <v>46</v>
      </c>
      <c r="H8" s="33" t="s">
        <v>41</v>
      </c>
      <c r="I8" s="33" t="s">
        <v>42</v>
      </c>
      <c r="J8" s="33" t="s">
        <v>43</v>
      </c>
      <c r="K8" s="33" t="s">
        <v>44</v>
      </c>
      <c r="L8" s="58" t="s">
        <v>45</v>
      </c>
      <c r="M8" s="85"/>
      <c r="N8" s="87"/>
      <c r="O8" s="87"/>
      <c r="P8" s="87"/>
      <c r="Q8" s="91"/>
      <c r="R8" s="91"/>
      <c r="S8" s="87"/>
      <c r="T8" s="87"/>
    </row>
    <row r="9" spans="1:23" s="15" customFormat="1" ht="15.75" x14ac:dyDescent="0.2">
      <c r="A9" s="50" t="s">
        <v>40</v>
      </c>
      <c r="B9" s="29"/>
      <c r="C9" s="29"/>
      <c r="D9" s="29"/>
      <c r="E9" s="64">
        <v>21</v>
      </c>
      <c r="F9" s="64">
        <v>22</v>
      </c>
      <c r="G9" s="64">
        <v>23</v>
      </c>
      <c r="H9" s="64">
        <v>24</v>
      </c>
      <c r="I9" s="64">
        <v>25</v>
      </c>
      <c r="J9" s="64">
        <v>26</v>
      </c>
      <c r="K9" s="64">
        <v>27</v>
      </c>
      <c r="L9" s="59">
        <v>28</v>
      </c>
      <c r="M9" s="30"/>
      <c r="N9" s="25"/>
      <c r="O9" s="26"/>
      <c r="P9" s="22"/>
      <c r="Q9" s="23"/>
      <c r="R9" s="24"/>
      <c r="S9" s="22"/>
      <c r="T9" s="27"/>
    </row>
    <row r="10" spans="1:23" ht="30" x14ac:dyDescent="0.3">
      <c r="A10" s="36" t="s">
        <v>59</v>
      </c>
      <c r="B10" s="37" t="s">
        <v>70</v>
      </c>
      <c r="C10" s="37" t="s">
        <v>60</v>
      </c>
      <c r="D10" s="56" t="s">
        <v>68</v>
      </c>
      <c r="E10" s="31"/>
      <c r="F10" s="31"/>
      <c r="G10" s="31"/>
      <c r="H10" s="31"/>
      <c r="I10" s="31"/>
      <c r="J10" s="31"/>
      <c r="K10" s="31"/>
      <c r="L10" s="31">
        <v>1</v>
      </c>
      <c r="M10" s="38">
        <f t="shared" ref="M10:M24" si="0">SUM(E10:L10)</f>
        <v>1</v>
      </c>
      <c r="N10" s="9">
        <v>1966</v>
      </c>
      <c r="O10" s="19">
        <v>15</v>
      </c>
      <c r="P10" s="18">
        <f t="shared" ref="P10:P27" si="1">N10*O10</f>
        <v>29490</v>
      </c>
      <c r="Q10" s="20">
        <f>P10*M10</f>
        <v>29490</v>
      </c>
      <c r="R10" s="21">
        <v>0</v>
      </c>
      <c r="S10" s="18">
        <f>Q10-(Q10*R10)</f>
        <v>29490</v>
      </c>
      <c r="T10" s="76">
        <f>SUM(S10:S24)</f>
        <v>70199.375</v>
      </c>
      <c r="U10" s="72" t="s">
        <v>69</v>
      </c>
      <c r="V10" s="73"/>
      <c r="W10" s="73"/>
    </row>
    <row r="11" spans="1:23" ht="26.25" customHeight="1" x14ac:dyDescent="0.3">
      <c r="A11" s="36" t="s">
        <v>72</v>
      </c>
      <c r="B11" s="37" t="s">
        <v>71</v>
      </c>
      <c r="C11" s="37" t="s">
        <v>60</v>
      </c>
      <c r="D11" s="56" t="s">
        <v>55</v>
      </c>
      <c r="E11" s="31"/>
      <c r="F11" s="31"/>
      <c r="G11" s="31"/>
      <c r="H11" s="31"/>
      <c r="I11" s="31"/>
      <c r="J11" s="31"/>
      <c r="K11" s="31"/>
      <c r="L11" s="31">
        <v>2</v>
      </c>
      <c r="M11" s="38">
        <f t="shared" si="0"/>
        <v>2</v>
      </c>
      <c r="N11" s="9">
        <v>1966</v>
      </c>
      <c r="O11" s="19">
        <v>1</v>
      </c>
      <c r="P11" s="18">
        <f t="shared" ref="P11" si="2">N11*O11</f>
        <v>1966</v>
      </c>
      <c r="Q11" s="20">
        <f>P11*M11</f>
        <v>3932</v>
      </c>
      <c r="R11" s="21">
        <v>0</v>
      </c>
      <c r="S11" s="18">
        <f t="shared" ref="S11" si="3">Q11-(Q11*R11)</f>
        <v>3932</v>
      </c>
      <c r="T11" s="77"/>
      <c r="U11" s="74" t="s">
        <v>61</v>
      </c>
      <c r="V11" s="75"/>
      <c r="W11" s="52">
        <f>SUM(S10*10%)</f>
        <v>2949</v>
      </c>
    </row>
    <row r="12" spans="1:23" ht="15" x14ac:dyDescent="0.3">
      <c r="A12" s="36" t="s">
        <v>65</v>
      </c>
      <c r="B12" s="37" t="s">
        <v>53</v>
      </c>
      <c r="C12" s="37" t="s">
        <v>48</v>
      </c>
      <c r="D12" s="63" t="s">
        <v>73</v>
      </c>
      <c r="E12" s="31"/>
      <c r="F12" s="31"/>
      <c r="G12" s="31">
        <v>1</v>
      </c>
      <c r="H12" s="31"/>
      <c r="I12" s="31">
        <v>1</v>
      </c>
      <c r="J12" s="31">
        <v>1</v>
      </c>
      <c r="K12" s="31"/>
      <c r="L12" s="31"/>
      <c r="M12" s="38">
        <f t="shared" si="0"/>
        <v>3</v>
      </c>
      <c r="N12" s="9">
        <v>1764</v>
      </c>
      <c r="O12" s="19">
        <v>0.375</v>
      </c>
      <c r="P12" s="18">
        <f t="shared" si="1"/>
        <v>661.5</v>
      </c>
      <c r="Q12" s="20">
        <f>P12*M12</f>
        <v>1984.5</v>
      </c>
      <c r="R12" s="21">
        <v>0</v>
      </c>
      <c r="S12" s="18">
        <f t="shared" ref="S12:S27" si="4">Q12-(Q12*R12)</f>
        <v>1984.5</v>
      </c>
      <c r="T12" s="77"/>
    </row>
    <row r="13" spans="1:23" ht="16.5" x14ac:dyDescent="0.3">
      <c r="A13" s="36" t="s">
        <v>65</v>
      </c>
      <c r="B13" s="37" t="s">
        <v>53</v>
      </c>
      <c r="C13" s="37" t="s">
        <v>51</v>
      </c>
      <c r="D13" s="63" t="s">
        <v>73</v>
      </c>
      <c r="E13" s="31"/>
      <c r="F13" s="31"/>
      <c r="G13" s="31"/>
      <c r="H13" s="31"/>
      <c r="I13" s="31"/>
      <c r="J13" s="31"/>
      <c r="K13" s="31">
        <v>1</v>
      </c>
      <c r="L13" s="31"/>
      <c r="M13" s="38">
        <f t="shared" si="0"/>
        <v>1</v>
      </c>
      <c r="N13" s="9">
        <v>1896</v>
      </c>
      <c r="O13" s="19">
        <v>0.375</v>
      </c>
      <c r="P13" s="18">
        <f t="shared" si="1"/>
        <v>711</v>
      </c>
      <c r="Q13" s="20">
        <f t="shared" ref="Q13:Q21" si="5">P13*M13</f>
        <v>711</v>
      </c>
      <c r="R13" s="21">
        <v>0</v>
      </c>
      <c r="S13" s="18">
        <f t="shared" si="4"/>
        <v>711</v>
      </c>
      <c r="T13" s="77"/>
      <c r="U13" s="53"/>
      <c r="V13" s="53"/>
      <c r="W13" s="53"/>
    </row>
    <row r="14" spans="1:23" ht="16.5" x14ac:dyDescent="0.3">
      <c r="A14" s="36" t="s">
        <v>65</v>
      </c>
      <c r="B14" s="37" t="s">
        <v>53</v>
      </c>
      <c r="C14" s="37" t="s">
        <v>49</v>
      </c>
      <c r="D14" s="63" t="s">
        <v>73</v>
      </c>
      <c r="E14" s="31"/>
      <c r="F14" s="31">
        <v>1</v>
      </c>
      <c r="G14" s="31"/>
      <c r="H14" s="31">
        <v>1</v>
      </c>
      <c r="I14" s="31">
        <v>1</v>
      </c>
      <c r="J14" s="31"/>
      <c r="K14" s="31"/>
      <c r="L14" s="31"/>
      <c r="M14" s="38">
        <f t="shared" si="0"/>
        <v>3</v>
      </c>
      <c r="N14" s="9">
        <v>1826</v>
      </c>
      <c r="O14" s="19">
        <v>0.375</v>
      </c>
      <c r="P14" s="18">
        <f t="shared" si="1"/>
        <v>684.75</v>
      </c>
      <c r="Q14" s="20">
        <f t="shared" si="5"/>
        <v>2054.25</v>
      </c>
      <c r="R14" s="21">
        <v>0</v>
      </c>
      <c r="S14" s="18">
        <f t="shared" si="4"/>
        <v>2054.25</v>
      </c>
      <c r="T14" s="77"/>
      <c r="U14" s="53"/>
      <c r="V14" s="53"/>
      <c r="W14" s="53"/>
    </row>
    <row r="15" spans="1:23" ht="16.5" x14ac:dyDescent="0.3">
      <c r="A15" s="36" t="s">
        <v>65</v>
      </c>
      <c r="B15" s="37" t="s">
        <v>53</v>
      </c>
      <c r="C15" s="37" t="s">
        <v>52</v>
      </c>
      <c r="D15" s="63" t="s">
        <v>73</v>
      </c>
      <c r="E15" s="31"/>
      <c r="F15" s="31"/>
      <c r="G15" s="31"/>
      <c r="H15" s="31"/>
      <c r="I15" s="31">
        <v>1</v>
      </c>
      <c r="J15" s="31">
        <v>1</v>
      </c>
      <c r="K15" s="31"/>
      <c r="L15" s="31"/>
      <c r="M15" s="38">
        <f t="shared" si="0"/>
        <v>2</v>
      </c>
      <c r="N15" s="9">
        <v>1826</v>
      </c>
      <c r="O15" s="19">
        <v>0.375</v>
      </c>
      <c r="P15" s="18">
        <f t="shared" si="1"/>
        <v>684.75</v>
      </c>
      <c r="Q15" s="20">
        <f t="shared" si="5"/>
        <v>1369.5</v>
      </c>
      <c r="R15" s="21">
        <v>0</v>
      </c>
      <c r="S15" s="18">
        <f t="shared" si="4"/>
        <v>1369.5</v>
      </c>
      <c r="T15" s="77"/>
      <c r="U15" s="53"/>
      <c r="V15" s="53"/>
      <c r="W15" s="53"/>
    </row>
    <row r="16" spans="1:23" ht="16.5" x14ac:dyDescent="0.3">
      <c r="A16" s="36" t="s">
        <v>65</v>
      </c>
      <c r="B16" s="37" t="s">
        <v>53</v>
      </c>
      <c r="C16" s="37" t="s">
        <v>74</v>
      </c>
      <c r="D16" s="63" t="s">
        <v>73</v>
      </c>
      <c r="E16" s="31"/>
      <c r="F16" s="31">
        <v>1</v>
      </c>
      <c r="G16" s="31"/>
      <c r="H16" s="31">
        <v>1</v>
      </c>
      <c r="I16" s="31"/>
      <c r="J16" s="31">
        <v>1</v>
      </c>
      <c r="K16" s="31"/>
      <c r="L16" s="31"/>
      <c r="M16" s="38">
        <f t="shared" si="0"/>
        <v>3</v>
      </c>
      <c r="N16" s="9">
        <v>3057</v>
      </c>
      <c r="O16" s="19">
        <v>0.375</v>
      </c>
      <c r="P16" s="18">
        <f t="shared" si="1"/>
        <v>1146.375</v>
      </c>
      <c r="Q16" s="20">
        <f t="shared" si="5"/>
        <v>3439.125</v>
      </c>
      <c r="R16" s="21">
        <v>0</v>
      </c>
      <c r="S16" s="18">
        <f t="shared" si="4"/>
        <v>3439.125</v>
      </c>
      <c r="T16" s="77"/>
      <c r="U16" s="53"/>
      <c r="V16" s="53"/>
      <c r="W16" s="53"/>
    </row>
    <row r="17" spans="1:219" ht="16.5" x14ac:dyDescent="0.3">
      <c r="A17" s="36" t="s">
        <v>65</v>
      </c>
      <c r="B17" s="37" t="s">
        <v>53</v>
      </c>
      <c r="C17" s="37" t="s">
        <v>85</v>
      </c>
      <c r="D17" s="63" t="s">
        <v>73</v>
      </c>
      <c r="E17" s="31"/>
      <c r="F17" s="31"/>
      <c r="G17" s="31">
        <v>1</v>
      </c>
      <c r="H17" s="31">
        <v>1</v>
      </c>
      <c r="I17" s="31"/>
      <c r="J17" s="31">
        <v>1</v>
      </c>
      <c r="K17" s="31"/>
      <c r="L17" s="31"/>
      <c r="M17" s="38">
        <f t="shared" si="0"/>
        <v>3</v>
      </c>
      <c r="N17" s="9">
        <v>2419</v>
      </c>
      <c r="O17" s="19">
        <v>0.375</v>
      </c>
      <c r="P17" s="18">
        <f t="shared" si="1"/>
        <v>907.125</v>
      </c>
      <c r="Q17" s="20">
        <f t="shared" si="5"/>
        <v>2721.375</v>
      </c>
      <c r="R17" s="21">
        <v>0</v>
      </c>
      <c r="S17" s="18">
        <f t="shared" si="4"/>
        <v>2721.375</v>
      </c>
      <c r="T17" s="77"/>
      <c r="U17" s="72" t="s">
        <v>62</v>
      </c>
      <c r="V17" s="73"/>
      <c r="W17" s="73"/>
    </row>
    <row r="18" spans="1:219" ht="16.5" x14ac:dyDescent="0.3">
      <c r="A18" s="36" t="s">
        <v>65</v>
      </c>
      <c r="B18" s="37" t="s">
        <v>53</v>
      </c>
      <c r="C18" s="37" t="s">
        <v>56</v>
      </c>
      <c r="D18" s="63" t="s">
        <v>73</v>
      </c>
      <c r="E18" s="31"/>
      <c r="F18" s="31">
        <v>1</v>
      </c>
      <c r="G18" s="31"/>
      <c r="H18" s="31">
        <v>1</v>
      </c>
      <c r="I18" s="31">
        <v>1</v>
      </c>
      <c r="J18" s="31"/>
      <c r="K18" s="31"/>
      <c r="L18" s="31"/>
      <c r="M18" s="38">
        <f t="shared" si="0"/>
        <v>3</v>
      </c>
      <c r="N18" s="9">
        <v>2122</v>
      </c>
      <c r="O18" s="19">
        <v>0.375</v>
      </c>
      <c r="P18" s="18">
        <f t="shared" si="1"/>
        <v>795.75</v>
      </c>
      <c r="Q18" s="20">
        <f t="shared" si="5"/>
        <v>2387.25</v>
      </c>
      <c r="R18" s="21">
        <v>0</v>
      </c>
      <c r="S18" s="18">
        <f t="shared" si="4"/>
        <v>2387.25</v>
      </c>
      <c r="T18" s="77"/>
      <c r="U18" s="74" t="s">
        <v>61</v>
      </c>
      <c r="V18" s="75"/>
      <c r="W18" s="52">
        <v>300</v>
      </c>
    </row>
    <row r="19" spans="1:219" ht="16.5" x14ac:dyDescent="0.3">
      <c r="A19" s="36" t="s">
        <v>65</v>
      </c>
      <c r="B19" s="37" t="s">
        <v>53</v>
      </c>
      <c r="C19" s="37" t="s">
        <v>89</v>
      </c>
      <c r="D19" s="63" t="s">
        <v>73</v>
      </c>
      <c r="E19" s="31"/>
      <c r="F19" s="31">
        <v>1</v>
      </c>
      <c r="G19" s="31"/>
      <c r="H19" s="31"/>
      <c r="I19" s="31">
        <v>1</v>
      </c>
      <c r="J19" s="31"/>
      <c r="K19" s="31"/>
      <c r="L19" s="31"/>
      <c r="M19" s="38">
        <f t="shared" si="0"/>
        <v>2</v>
      </c>
      <c r="N19" s="9">
        <v>4080</v>
      </c>
      <c r="O19" s="19">
        <v>0.375</v>
      </c>
      <c r="P19" s="18">
        <f t="shared" si="1"/>
        <v>1530</v>
      </c>
      <c r="Q19" s="20">
        <f t="shared" si="5"/>
        <v>3060</v>
      </c>
      <c r="R19" s="21">
        <v>0</v>
      </c>
      <c r="S19" s="18">
        <f t="shared" si="4"/>
        <v>3060</v>
      </c>
      <c r="T19" s="77"/>
      <c r="U19" s="72" t="s">
        <v>77</v>
      </c>
      <c r="V19" s="73"/>
      <c r="W19" s="73"/>
    </row>
    <row r="20" spans="1:219" ht="16.5" x14ac:dyDescent="0.3">
      <c r="A20" s="36" t="s">
        <v>65</v>
      </c>
      <c r="B20" s="37" t="s">
        <v>53</v>
      </c>
      <c r="C20" s="37" t="s">
        <v>86</v>
      </c>
      <c r="D20" s="63" t="s">
        <v>73</v>
      </c>
      <c r="E20" s="31"/>
      <c r="F20" s="31"/>
      <c r="G20" s="31"/>
      <c r="H20" s="31"/>
      <c r="I20" s="31"/>
      <c r="J20" s="31"/>
      <c r="K20" s="31">
        <v>2</v>
      </c>
      <c r="L20" s="31"/>
      <c r="M20" s="38">
        <f t="shared" si="0"/>
        <v>2</v>
      </c>
      <c r="N20" s="9">
        <v>12458</v>
      </c>
      <c r="O20" s="19">
        <v>0.375</v>
      </c>
      <c r="P20" s="18">
        <f>N20*O20</f>
        <v>4671.75</v>
      </c>
      <c r="Q20" s="20">
        <f t="shared" si="5"/>
        <v>9343.5</v>
      </c>
      <c r="R20" s="21">
        <v>0</v>
      </c>
      <c r="S20" s="18">
        <f t="shared" si="4"/>
        <v>9343.5</v>
      </c>
      <c r="T20" s="77"/>
      <c r="U20" s="62"/>
      <c r="V20" s="62"/>
      <c r="W20" s="62"/>
    </row>
    <row r="21" spans="1:219" ht="16.5" x14ac:dyDescent="0.3">
      <c r="A21" s="36" t="s">
        <v>65</v>
      </c>
      <c r="B21" s="37" t="s">
        <v>53</v>
      </c>
      <c r="C21" s="37" t="s">
        <v>66</v>
      </c>
      <c r="D21" s="63" t="s">
        <v>73</v>
      </c>
      <c r="E21" s="31"/>
      <c r="F21" s="31">
        <v>1</v>
      </c>
      <c r="G21" s="31"/>
      <c r="H21" s="31">
        <v>1</v>
      </c>
      <c r="I21" s="31"/>
      <c r="J21" s="31">
        <v>1</v>
      </c>
      <c r="K21" s="31"/>
      <c r="L21" s="31"/>
      <c r="M21" s="38">
        <f t="shared" si="0"/>
        <v>3</v>
      </c>
      <c r="N21" s="9">
        <v>4793</v>
      </c>
      <c r="O21" s="19">
        <v>0.375</v>
      </c>
      <c r="P21" s="18">
        <f t="shared" si="1"/>
        <v>1797.375</v>
      </c>
      <c r="Q21" s="20">
        <f t="shared" si="5"/>
        <v>5392.125</v>
      </c>
      <c r="R21" s="21">
        <v>0</v>
      </c>
      <c r="S21" s="18">
        <f t="shared" si="4"/>
        <v>5392.125</v>
      </c>
      <c r="T21" s="77"/>
      <c r="U21" s="74" t="s">
        <v>61</v>
      </c>
      <c r="V21" s="75"/>
      <c r="W21" s="52">
        <v>700</v>
      </c>
    </row>
    <row r="22" spans="1:219" ht="16.5" x14ac:dyDescent="0.3">
      <c r="A22" s="36" t="s">
        <v>65</v>
      </c>
      <c r="B22" s="37" t="s">
        <v>53</v>
      </c>
      <c r="C22" s="37" t="s">
        <v>88</v>
      </c>
      <c r="D22" s="63" t="s">
        <v>73</v>
      </c>
      <c r="E22" s="31"/>
      <c r="F22" s="31"/>
      <c r="G22" s="31">
        <v>1</v>
      </c>
      <c r="H22" s="31"/>
      <c r="I22" s="31"/>
      <c r="J22" s="31">
        <v>1</v>
      </c>
      <c r="K22" s="31"/>
      <c r="L22" s="31"/>
      <c r="M22" s="38">
        <f t="shared" si="0"/>
        <v>2</v>
      </c>
      <c r="N22" s="9">
        <v>1843</v>
      </c>
      <c r="O22" s="19">
        <v>0.375</v>
      </c>
      <c r="P22" s="18">
        <f t="shared" ref="P22" si="6">N22*O22</f>
        <v>691.125</v>
      </c>
      <c r="Q22" s="20">
        <f t="shared" ref="Q22" si="7">P22*M22</f>
        <v>1382.25</v>
      </c>
      <c r="R22" s="21">
        <v>0</v>
      </c>
      <c r="S22" s="18">
        <f t="shared" ref="S22" si="8">Q22-(Q22*R22)</f>
        <v>1382.25</v>
      </c>
      <c r="T22" s="77"/>
      <c r="U22" s="53"/>
      <c r="V22" s="53"/>
      <c r="W22" s="53"/>
    </row>
    <row r="23" spans="1:219" ht="15" x14ac:dyDescent="0.3">
      <c r="A23" s="36" t="s">
        <v>65</v>
      </c>
      <c r="B23" s="37" t="s">
        <v>53</v>
      </c>
      <c r="C23" s="37" t="s">
        <v>67</v>
      </c>
      <c r="D23" s="63" t="s">
        <v>73</v>
      </c>
      <c r="E23" s="31"/>
      <c r="F23" s="31"/>
      <c r="G23" s="31"/>
      <c r="H23" s="31"/>
      <c r="I23" s="31"/>
      <c r="J23" s="31"/>
      <c r="K23" s="31">
        <v>1</v>
      </c>
      <c r="L23" s="31"/>
      <c r="M23" s="38">
        <f t="shared" si="0"/>
        <v>1</v>
      </c>
      <c r="N23" s="9">
        <v>1788</v>
      </c>
      <c r="O23" s="19">
        <v>0.375</v>
      </c>
      <c r="P23" s="18">
        <f t="shared" ref="P23" si="9">N23*O23</f>
        <v>670.5</v>
      </c>
      <c r="Q23" s="20">
        <f t="shared" ref="Q23" si="10">P23*M23</f>
        <v>670.5</v>
      </c>
      <c r="R23" s="21">
        <v>0</v>
      </c>
      <c r="S23" s="18">
        <f t="shared" ref="S23" si="11">Q23-(Q23*R23)</f>
        <v>670.5</v>
      </c>
      <c r="T23" s="77"/>
      <c r="U23" s="42"/>
      <c r="V23" s="42"/>
      <c r="W23" s="42"/>
    </row>
    <row r="24" spans="1:219" ht="15" x14ac:dyDescent="0.3">
      <c r="A24" s="36" t="s">
        <v>65</v>
      </c>
      <c r="B24" s="37" t="s">
        <v>53</v>
      </c>
      <c r="C24" s="37" t="s">
        <v>78</v>
      </c>
      <c r="D24" s="56" t="s">
        <v>73</v>
      </c>
      <c r="E24" s="31"/>
      <c r="F24" s="31"/>
      <c r="G24" s="31"/>
      <c r="H24" s="31"/>
      <c r="I24" s="31"/>
      <c r="J24" s="31"/>
      <c r="K24" s="31">
        <v>1</v>
      </c>
      <c r="L24" s="31"/>
      <c r="M24" s="38">
        <f t="shared" si="0"/>
        <v>1</v>
      </c>
      <c r="N24" s="9">
        <v>6032</v>
      </c>
      <c r="O24" s="19">
        <v>0.375</v>
      </c>
      <c r="P24" s="18">
        <f t="shared" ref="P24" si="12">N24*O24</f>
        <v>2262</v>
      </c>
      <c r="Q24" s="20">
        <f t="shared" ref="Q24" si="13">P24*M24</f>
        <v>2262</v>
      </c>
      <c r="R24" s="21">
        <v>0</v>
      </c>
      <c r="S24" s="18">
        <f t="shared" ref="S24" si="14">Q24-(Q24*R24)</f>
        <v>2262</v>
      </c>
      <c r="T24" s="77"/>
      <c r="U24" s="42"/>
      <c r="V24" s="42"/>
      <c r="W24" s="42"/>
    </row>
    <row r="25" spans="1:219" s="41" customFormat="1" ht="21" customHeight="1" x14ac:dyDescent="0.25">
      <c r="A25" s="39" t="s">
        <v>54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1"/>
      <c r="V25" s="1"/>
      <c r="W25" s="1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</row>
    <row r="26" spans="1:219" s="41" customFormat="1" ht="15" customHeight="1" x14ac:dyDescent="0.3">
      <c r="A26" s="51" t="s">
        <v>75</v>
      </c>
      <c r="B26" s="2" t="s">
        <v>57</v>
      </c>
      <c r="C26" s="43" t="s">
        <v>39</v>
      </c>
      <c r="D26" s="28" t="s">
        <v>39</v>
      </c>
      <c r="E26" s="28"/>
      <c r="F26" s="28"/>
      <c r="G26" s="28"/>
      <c r="H26" s="28"/>
      <c r="I26" s="28"/>
      <c r="J26" s="28"/>
      <c r="K26" s="28"/>
      <c r="L26" s="28">
        <v>1</v>
      </c>
      <c r="M26" s="44">
        <f>SUM(E26:L26)</f>
        <v>1</v>
      </c>
      <c r="N26" s="45">
        <v>1735</v>
      </c>
      <c r="O26" s="46">
        <v>1</v>
      </c>
      <c r="P26" s="47">
        <f t="shared" si="1"/>
        <v>1735</v>
      </c>
      <c r="Q26" s="48">
        <f t="shared" ref="Q26:Q27" si="15">P26*M26</f>
        <v>1735</v>
      </c>
      <c r="R26" s="21">
        <v>0</v>
      </c>
      <c r="S26" s="47">
        <f t="shared" si="4"/>
        <v>1735</v>
      </c>
      <c r="T26" s="55">
        <f>SUM(S26:S26)</f>
        <v>1735</v>
      </c>
      <c r="U26" s="1"/>
      <c r="V26" s="1"/>
      <c r="W26" s="1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</row>
    <row r="27" spans="1:219" s="41" customFormat="1" ht="15" customHeight="1" x14ac:dyDescent="0.3">
      <c r="A27" s="60" t="s">
        <v>76</v>
      </c>
      <c r="B27" s="2" t="s">
        <v>57</v>
      </c>
      <c r="C27" s="43" t="s">
        <v>39</v>
      </c>
      <c r="D27" s="28" t="s">
        <v>39</v>
      </c>
      <c r="E27" s="28"/>
      <c r="F27" s="28">
        <v>1</v>
      </c>
      <c r="G27" s="28"/>
      <c r="H27" s="28">
        <v>1</v>
      </c>
      <c r="I27" s="28"/>
      <c r="J27" s="28"/>
      <c r="K27" s="28"/>
      <c r="L27" s="28"/>
      <c r="M27" s="44">
        <f>SUM(E27:L27)</f>
        <v>2</v>
      </c>
      <c r="N27" s="61">
        <v>310</v>
      </c>
      <c r="O27" s="46">
        <v>1</v>
      </c>
      <c r="P27" s="47">
        <f t="shared" si="1"/>
        <v>310</v>
      </c>
      <c r="Q27" s="48">
        <f t="shared" si="15"/>
        <v>620</v>
      </c>
      <c r="R27" s="21">
        <v>0</v>
      </c>
      <c r="S27" s="47">
        <f t="shared" si="4"/>
        <v>620</v>
      </c>
      <c r="T27" s="55">
        <f>SUM(S27:S27)</f>
        <v>620</v>
      </c>
      <c r="U27" s="1"/>
      <c r="V27" s="1"/>
      <c r="W27" s="1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</row>
    <row r="28" spans="1:219" ht="15.75" x14ac:dyDescent="0.2">
      <c r="A28" s="65" t="s">
        <v>79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7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</row>
    <row r="29" spans="1:219" s="41" customFormat="1" ht="15" customHeight="1" x14ac:dyDescent="0.3">
      <c r="A29" s="51" t="s">
        <v>81</v>
      </c>
      <c r="B29" s="2" t="s">
        <v>82</v>
      </c>
      <c r="C29" s="43" t="s">
        <v>83</v>
      </c>
      <c r="D29" s="28" t="s">
        <v>73</v>
      </c>
      <c r="E29" s="28">
        <v>4</v>
      </c>
      <c r="F29" s="28">
        <v>4</v>
      </c>
      <c r="G29" s="28">
        <v>4</v>
      </c>
      <c r="H29" s="28">
        <v>4</v>
      </c>
      <c r="I29" s="28">
        <v>4</v>
      </c>
      <c r="J29" s="28">
        <v>4</v>
      </c>
      <c r="K29" s="28">
        <v>4</v>
      </c>
      <c r="L29" s="28"/>
      <c r="M29" s="44">
        <f>SUM(E29:L29)</f>
        <v>28</v>
      </c>
      <c r="N29" s="45">
        <v>20</v>
      </c>
      <c r="O29" s="46">
        <v>1</v>
      </c>
      <c r="P29" s="47">
        <f t="shared" ref="P29" si="16">N29*O29</f>
        <v>20</v>
      </c>
      <c r="Q29" s="48">
        <f t="shared" ref="Q29" si="17">P29*M29</f>
        <v>560</v>
      </c>
      <c r="R29" s="21">
        <v>0</v>
      </c>
      <c r="S29" s="47">
        <f t="shared" ref="S29" si="18">Q29-(Q29*R29)</f>
        <v>560</v>
      </c>
      <c r="T29" s="55">
        <f>SUM(S29:S29)</f>
        <v>560</v>
      </c>
      <c r="U29" s="1"/>
      <c r="V29" s="1"/>
      <c r="W29" s="1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</row>
    <row r="30" spans="1:219" s="41" customFormat="1" ht="15.75" x14ac:dyDescent="0.2">
      <c r="A30" s="65" t="s">
        <v>80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7"/>
      <c r="U30" s="1"/>
      <c r="V30" s="1"/>
      <c r="W30" s="1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</row>
    <row r="31" spans="1:219" s="41" customFormat="1" ht="15" customHeight="1" x14ac:dyDescent="0.3">
      <c r="A31" s="51" t="s">
        <v>81</v>
      </c>
      <c r="B31" s="2" t="s">
        <v>84</v>
      </c>
      <c r="C31" s="43" t="s">
        <v>83</v>
      </c>
      <c r="D31" s="28" t="s">
        <v>73</v>
      </c>
      <c r="E31" s="28">
        <v>4</v>
      </c>
      <c r="F31" s="28">
        <v>4</v>
      </c>
      <c r="G31" s="28">
        <v>4</v>
      </c>
      <c r="H31" s="28">
        <v>4</v>
      </c>
      <c r="I31" s="28">
        <v>4</v>
      </c>
      <c r="J31" s="28">
        <v>4</v>
      </c>
      <c r="K31" s="28">
        <v>4</v>
      </c>
      <c r="L31" s="28"/>
      <c r="M31" s="44">
        <f>SUM(E31:L31)</f>
        <v>28</v>
      </c>
      <c r="N31" s="45">
        <v>14</v>
      </c>
      <c r="O31" s="46">
        <v>1</v>
      </c>
      <c r="P31" s="47">
        <f t="shared" ref="P31" si="19">N31*O31</f>
        <v>14</v>
      </c>
      <c r="Q31" s="48">
        <f t="shared" ref="Q31" si="20">P31*M31</f>
        <v>392</v>
      </c>
      <c r="R31" s="21">
        <v>0</v>
      </c>
      <c r="S31" s="47">
        <f t="shared" ref="S31" si="21">Q31-(Q31*R31)</f>
        <v>392</v>
      </c>
      <c r="T31" s="55">
        <f>SUM(S31:S31)</f>
        <v>392</v>
      </c>
      <c r="U31" s="1"/>
      <c r="V31" s="1"/>
      <c r="W31" s="1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</row>
    <row r="32" spans="1:219" ht="15.75" x14ac:dyDescent="0.2">
      <c r="A32" s="65" t="s">
        <v>63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7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</row>
    <row r="33" spans="1:219" s="41" customFormat="1" ht="18" customHeight="1" x14ac:dyDescent="0.3">
      <c r="A33" s="51" t="s">
        <v>64</v>
      </c>
      <c r="B33" s="2" t="s">
        <v>63</v>
      </c>
      <c r="C33" s="43" t="s">
        <v>39</v>
      </c>
      <c r="D33" s="28" t="s">
        <v>39</v>
      </c>
      <c r="E33" s="68">
        <v>1</v>
      </c>
      <c r="F33" s="68"/>
      <c r="G33" s="68"/>
      <c r="H33" s="68"/>
      <c r="I33" s="68"/>
      <c r="J33" s="68"/>
      <c r="K33" s="68"/>
      <c r="L33" s="68"/>
      <c r="M33" s="44">
        <f>SUM(E33:L33)</f>
        <v>1</v>
      </c>
      <c r="N33" s="45">
        <v>1500</v>
      </c>
      <c r="O33" s="46">
        <v>1</v>
      </c>
      <c r="P33" s="47">
        <f t="shared" ref="P33" si="22">N33*O33</f>
        <v>1500</v>
      </c>
      <c r="Q33" s="48">
        <f t="shared" ref="Q33" si="23">P33*M33</f>
        <v>1500</v>
      </c>
      <c r="R33" s="49">
        <v>0</v>
      </c>
      <c r="S33" s="47">
        <f t="shared" ref="S33" si="24">Q33-(Q33*R33)</f>
        <v>1500</v>
      </c>
      <c r="T33" s="54">
        <f>SUM(S33:S33)</f>
        <v>1500</v>
      </c>
      <c r="U33" s="1"/>
      <c r="V33" s="1"/>
      <c r="W33" s="1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</row>
    <row r="34" spans="1:219" ht="14.45" customHeight="1" x14ac:dyDescent="0.2">
      <c r="A34" s="69" t="s">
        <v>50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70">
        <f>SUM(T10:T24,T26,T27,T33,W11,W18,W21,T29,T31)</f>
        <v>78955.375</v>
      </c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</row>
    <row r="35" spans="1:219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71"/>
    </row>
    <row r="37" spans="1:219" x14ac:dyDescent="0.2">
      <c r="T37" s="1" t="s">
        <v>47</v>
      </c>
    </row>
    <row r="38" spans="1:219" x14ac:dyDescent="0.2">
      <c r="T38" s="1" t="s">
        <v>47</v>
      </c>
    </row>
    <row r="39" spans="1:219" x14ac:dyDescent="0.2">
      <c r="A39" s="93" t="s">
        <v>90</v>
      </c>
      <c r="C39" s="1" t="s">
        <v>47</v>
      </c>
      <c r="R39" s="34"/>
      <c r="S39" s="34"/>
    </row>
    <row r="40" spans="1:219" x14ac:dyDescent="0.2">
      <c r="A40" s="1" t="s">
        <v>47</v>
      </c>
    </row>
  </sheetData>
  <dataConsolidate/>
  <mergeCells count="29">
    <mergeCell ref="A1:T1"/>
    <mergeCell ref="A2:A8"/>
    <mergeCell ref="B2:B8"/>
    <mergeCell ref="C2:C8"/>
    <mergeCell ref="D2:D8"/>
    <mergeCell ref="M2:T2"/>
    <mergeCell ref="M3:M8"/>
    <mergeCell ref="N3:N8"/>
    <mergeCell ref="E4:L4"/>
    <mergeCell ref="E7:L7"/>
    <mergeCell ref="O3:O8"/>
    <mergeCell ref="P3:P8"/>
    <mergeCell ref="Q3:Q8"/>
    <mergeCell ref="R3:R8"/>
    <mergeCell ref="S3:S8"/>
    <mergeCell ref="T3:T8"/>
    <mergeCell ref="A32:T32"/>
    <mergeCell ref="E33:L33"/>
    <mergeCell ref="A34:S35"/>
    <mergeCell ref="T34:T35"/>
    <mergeCell ref="U17:W17"/>
    <mergeCell ref="U18:V18"/>
    <mergeCell ref="A28:T28"/>
    <mergeCell ref="A30:T30"/>
    <mergeCell ref="T10:T24"/>
    <mergeCell ref="U10:W10"/>
    <mergeCell ref="U11:V11"/>
    <mergeCell ref="U19:W19"/>
    <mergeCell ref="U21:V21"/>
  </mergeCells>
  <phoneticPr fontId="2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workbookViewId="0">
      <selection activeCell="D9" sqref="D9"/>
    </sheetView>
  </sheetViews>
  <sheetFormatPr defaultRowHeight="15" x14ac:dyDescent="0.25"/>
  <cols>
    <col min="1" max="1" width="30" bestFit="1" customWidth="1"/>
    <col min="2" max="2" width="13.85546875" bestFit="1" customWidth="1"/>
    <col min="4" max="4" width="32.28515625" bestFit="1" customWidth="1"/>
    <col min="5" max="5" width="22.85546875" bestFit="1" customWidth="1"/>
  </cols>
  <sheetData>
    <row r="1" spans="1:6" x14ac:dyDescent="0.25">
      <c r="A1" s="92" t="s">
        <v>13</v>
      </c>
      <c r="B1" s="92"/>
      <c r="C1" s="92"/>
      <c r="D1" s="92"/>
      <c r="E1" s="92"/>
      <c r="F1" s="3"/>
    </row>
    <row r="2" spans="1:6" x14ac:dyDescent="0.25">
      <c r="A2" s="8" t="s">
        <v>14</v>
      </c>
      <c r="B2" s="8" t="s">
        <v>15</v>
      </c>
      <c r="C2" s="6"/>
      <c r="D2" s="8" t="s">
        <v>16</v>
      </c>
      <c r="E2" s="8" t="s">
        <v>17</v>
      </c>
      <c r="F2" s="3"/>
    </row>
    <row r="3" spans="1:6" x14ac:dyDescent="0.25">
      <c r="A3" s="4" t="s">
        <v>18</v>
      </c>
      <c r="B3" s="10">
        <v>4254.8999999999996</v>
      </c>
      <c r="C3" s="3"/>
      <c r="D3" s="4" t="s">
        <v>19</v>
      </c>
      <c r="E3" s="11">
        <v>0.375</v>
      </c>
      <c r="F3" s="3"/>
    </row>
    <row r="4" spans="1:6" x14ac:dyDescent="0.25">
      <c r="A4" s="5" t="s">
        <v>20</v>
      </c>
      <c r="B4" s="12">
        <v>1461</v>
      </c>
      <c r="C4" s="3"/>
      <c r="D4" s="5" t="s">
        <v>21</v>
      </c>
      <c r="E4" s="13">
        <v>0.25</v>
      </c>
      <c r="F4" s="3"/>
    </row>
    <row r="5" spans="1:6" x14ac:dyDescent="0.25">
      <c r="A5" s="4" t="s">
        <v>22</v>
      </c>
      <c r="B5" s="10">
        <v>1461</v>
      </c>
      <c r="C5" s="3"/>
      <c r="D5" s="4" t="s">
        <v>23</v>
      </c>
      <c r="E5" s="11">
        <f>1.5*0.3</f>
        <v>0.44999999999999996</v>
      </c>
      <c r="F5" s="7" t="s">
        <v>24</v>
      </c>
    </row>
    <row r="6" spans="1:6" x14ac:dyDescent="0.25">
      <c r="A6" s="5" t="s">
        <v>25</v>
      </c>
      <c r="B6" s="12">
        <v>2531</v>
      </c>
      <c r="C6" s="3"/>
      <c r="D6" s="5" t="s">
        <v>26</v>
      </c>
      <c r="E6" s="13">
        <v>0.8</v>
      </c>
      <c r="F6" s="3"/>
    </row>
    <row r="7" spans="1:6" x14ac:dyDescent="0.25">
      <c r="A7" s="4" t="s">
        <v>27</v>
      </c>
      <c r="B7" s="10">
        <v>1510</v>
      </c>
      <c r="C7" s="3"/>
      <c r="D7" s="4" t="s">
        <v>28</v>
      </c>
      <c r="E7" s="11">
        <v>1.5</v>
      </c>
      <c r="F7" s="3"/>
    </row>
    <row r="8" spans="1:6" x14ac:dyDescent="0.25">
      <c r="A8" s="5" t="s">
        <v>29</v>
      </c>
      <c r="B8" s="12">
        <v>3377</v>
      </c>
      <c r="C8" s="3"/>
      <c r="D8" s="5" t="s">
        <v>30</v>
      </c>
      <c r="E8" s="13">
        <v>3</v>
      </c>
      <c r="F8" s="3"/>
    </row>
    <row r="9" spans="1:6" x14ac:dyDescent="0.25">
      <c r="A9" s="4" t="s">
        <v>31</v>
      </c>
      <c r="B9" s="10">
        <v>3970</v>
      </c>
      <c r="C9" s="3"/>
      <c r="D9" s="4" t="s">
        <v>32</v>
      </c>
      <c r="E9" s="11">
        <v>0.65</v>
      </c>
      <c r="F9" s="3"/>
    </row>
    <row r="10" spans="1:6" x14ac:dyDescent="0.25">
      <c r="A10" s="5" t="s">
        <v>33</v>
      </c>
      <c r="B10" s="12">
        <v>1572</v>
      </c>
      <c r="C10" s="3"/>
      <c r="D10" s="5" t="s">
        <v>34</v>
      </c>
      <c r="E10" s="13">
        <v>9</v>
      </c>
      <c r="F10" s="3"/>
    </row>
    <row r="11" spans="1:6" x14ac:dyDescent="0.25">
      <c r="A11" s="4" t="s">
        <v>35</v>
      </c>
      <c r="B11" s="10">
        <v>1572</v>
      </c>
      <c r="C11" s="3"/>
      <c r="D11" s="4" t="s">
        <v>5</v>
      </c>
      <c r="E11" s="11">
        <v>1</v>
      </c>
      <c r="F11" s="3"/>
    </row>
    <row r="12" spans="1:6" x14ac:dyDescent="0.25">
      <c r="A12" s="5" t="s">
        <v>36</v>
      </c>
      <c r="B12" s="12">
        <v>1631</v>
      </c>
      <c r="C12" s="3"/>
      <c r="D12" s="3"/>
      <c r="E12" s="3"/>
      <c r="F12" s="3"/>
    </row>
    <row r="13" spans="1:6" x14ac:dyDescent="0.25">
      <c r="A13" s="4" t="s">
        <v>38</v>
      </c>
      <c r="B13" s="10">
        <v>1572</v>
      </c>
      <c r="C13" s="3"/>
      <c r="D13" s="3"/>
      <c r="E13" s="3"/>
      <c r="F13" s="3"/>
    </row>
    <row r="14" spans="1:6" x14ac:dyDescent="0.25">
      <c r="A14" s="6" t="s">
        <v>37</v>
      </c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Entrega de Mídia - </vt:lpstr>
      <vt:lpstr>Dados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Larissa do Amparo Costa</cp:lastModifiedBy>
  <dcterms:created xsi:type="dcterms:W3CDTF">2023-02-22T18:02:58Z</dcterms:created>
  <dcterms:modified xsi:type="dcterms:W3CDTF">2025-11-14T20:10:56Z</dcterms:modified>
</cp:coreProperties>
</file>